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showHorizontalScroll="0" showVerticalScroll="0" showSheetTabs="0" xWindow="0" yWindow="0" windowWidth="24000" windowHeight="9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J40" i="1" l="1"/>
  <c r="J37" i="1"/>
  <c r="J21" i="1"/>
  <c r="J20" i="1"/>
  <c r="J18" i="1"/>
  <c r="J14" i="1"/>
  <c r="J8" i="1"/>
  <c r="J9" i="1"/>
  <c r="J10" i="1"/>
  <c r="J11" i="1"/>
  <c r="J7" i="1"/>
  <c r="J5" i="1"/>
  <c r="K20" i="1" l="1"/>
  <c r="K21" i="1"/>
  <c r="K40" i="1"/>
  <c r="K8" i="1"/>
  <c r="K11" i="1"/>
  <c r="J41" i="1"/>
  <c r="K41" i="1" s="1"/>
  <c r="J38" i="1"/>
  <c r="K38" i="1" s="1"/>
  <c r="K37" i="1"/>
  <c r="J26" i="1"/>
  <c r="K26" i="1" s="1"/>
  <c r="K18" i="1"/>
  <c r="K14" i="1"/>
  <c r="J13" i="1"/>
  <c r="K13" i="1" s="1"/>
  <c r="J12" i="1"/>
  <c r="K12" i="1" s="1"/>
  <c r="K9" i="1"/>
  <c r="K10" i="1"/>
  <c r="K7" i="1"/>
  <c r="J6" i="1"/>
  <c r="K6" i="1" s="1"/>
  <c r="K5" i="1"/>
  <c r="J36" i="1" l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K24" i="1"/>
  <c r="J23" i="1"/>
  <c r="K23" i="1" s="1"/>
  <c r="J16" i="1"/>
  <c r="K16" i="1" l="1"/>
  <c r="K42" i="1" s="1"/>
  <c r="K43" i="1" s="1"/>
  <c r="J42" i="1"/>
  <c r="J43" i="1" l="1"/>
</calcChain>
</file>

<file path=xl/sharedStrings.xml><?xml version="1.0" encoding="utf-8"?>
<sst xmlns="http://schemas.openxmlformats.org/spreadsheetml/2006/main" count="114" uniqueCount="70">
  <si>
    <t xml:space="preserve">Cenová kalkulace úklidových služeb a hygienických prostředků Na Žižkově </t>
  </si>
  <si>
    <t>Název položky</t>
  </si>
  <si>
    <t>povrch</t>
  </si>
  <si>
    <t>MJ</t>
  </si>
  <si>
    <t>Cena za MJ bez DPH</t>
  </si>
  <si>
    <t>1x týdně</t>
  </si>
  <si>
    <t>1x měsíčně</t>
  </si>
  <si>
    <t>1x ročně</t>
  </si>
  <si>
    <t>Cena bez DPH</t>
  </si>
  <si>
    <t>Vytírání podlah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</si>
  <si>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</si>
  <si>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chodba a schodiště 1.PP</t>
  </si>
  <si>
    <t>dlažba</t>
  </si>
  <si>
    <t>X</t>
  </si>
  <si>
    <t>chodby u sklepních kójí 1. PP</t>
  </si>
  <si>
    <t>zádveří</t>
  </si>
  <si>
    <t>chodba a schodiště 1.NP</t>
  </si>
  <si>
    <t>sušárna 1.NP</t>
  </si>
  <si>
    <t>chodba a schodiště 2.NP</t>
  </si>
  <si>
    <t>chodba a schodiště 3.NP</t>
  </si>
  <si>
    <t>chodba a schodiště 4.NP</t>
  </si>
  <si>
    <t>výtah</t>
  </si>
  <si>
    <t>Strojové (hloubkové) čištění podlah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</si>
  <si>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</si>
  <si>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Zametání</t>
  </si>
  <si>
    <t xml:space="preserve">Vysávání </t>
  </si>
  <si>
    <t>ks</t>
  </si>
  <si>
    <r>
      <t>čistící z</t>
    </r>
    <r>
      <rPr>
        <sz val="11"/>
        <color theme="1"/>
        <rFont val="Calibri"/>
        <family val="2"/>
        <charset val="238"/>
      </rPr>
      <t xml:space="preserve">óna </t>
    </r>
  </si>
  <si>
    <t>prostor výtahu - dveřní žlábky</t>
  </si>
  <si>
    <t xml:space="preserve">nerez </t>
  </si>
  <si>
    <t>výtahová kabina běžné mytí stěn, podhledu a kabinových dveří</t>
  </si>
  <si>
    <t>svítidla stropní a nástěnná</t>
  </si>
  <si>
    <t>svítidla nouzová</t>
  </si>
  <si>
    <t>střešní světlíky, okna</t>
  </si>
  <si>
    <t>vnitřní parapety oken</t>
  </si>
  <si>
    <t>okna včetně rámů a parapetů 4.NP</t>
  </si>
  <si>
    <t>4,65 m2</t>
  </si>
  <si>
    <t>proskl. stěny s proskl. dveřmi 1.NP</t>
  </si>
  <si>
    <t>13,8 m2</t>
  </si>
  <si>
    <t>prosklené balkonové zábradlí 4.NP</t>
  </si>
  <si>
    <t>2,16 m2</t>
  </si>
  <si>
    <t>Mimořádný úklid</t>
  </si>
  <si>
    <t>úklid sněhu  před vchodem k hranici chodníku parkoviště, cena za 1 m2</t>
  </si>
  <si>
    <t>asfalt, zámková dlažba</t>
  </si>
  <si>
    <t>Na Žižkově 1282/13</t>
  </si>
  <si>
    <t>2x týdně</t>
  </si>
  <si>
    <t>sklepní prostory S 01, S 02, S 04, S 11 celkem</t>
  </si>
  <si>
    <t>chodby a zádveří</t>
  </si>
  <si>
    <t>venkovní prostor před objektem (2 vstupy)</t>
  </si>
  <si>
    <t>zádveří - rohože</t>
  </si>
  <si>
    <t>Mytí, otírání na mokro, leštění skla</t>
  </si>
  <si>
    <t>Mytí a dezinfekce</t>
  </si>
  <si>
    <t>vstupní dveře prosklené</t>
  </si>
  <si>
    <t>skříně hydrantů</t>
  </si>
  <si>
    <t>zrcadla ve výtazích</t>
  </si>
  <si>
    <t>poštovní schránky v zádveří</t>
  </si>
  <si>
    <t>Cena s DPH 21%</t>
  </si>
  <si>
    <t>Ostatní - omatání (vysávání) pavučin</t>
  </si>
  <si>
    <t>na chodbách a schodištích</t>
  </si>
  <si>
    <t>ve sklepních prostorách</t>
  </si>
  <si>
    <t>epoxid</t>
  </si>
  <si>
    <t xml:space="preserve"> 2x ročně</t>
  </si>
  <si>
    <t>MÉSÍČNÍ NABÍDKOVÁ CENA KČ:</t>
  </si>
  <si>
    <t>CELKOVÁ ROČNÍ NABÍDKOVÁ CENA KČ:</t>
  </si>
  <si>
    <t>úklid na objednávku po haváriích, poruchách, stavebních pracích apod. za 1 m2</t>
  </si>
  <si>
    <t>výtahová kabina - dezinfekce</t>
  </si>
  <si>
    <t>vnitřní dveře plné, včetně klik</t>
  </si>
  <si>
    <r>
      <t>5,25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</si>
  <si>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14,4 m</t>
  </si>
  <si>
    <t xml:space="preserve">madla dřevěná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</si>
</sst>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0"/>
      <name val="Arial CE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 CE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EFFCD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3" fillId="0" borderId="0"/>
    <xf numFmtId="0" fontId="19" fillId="0" borderId="0"/>
  </cellStyleXfs>
  <cellXfs count="111">
    <xf numFmtId="0" fontId="0" fillId="0" borderId="0" xfId="0"/>
    <xf numFmtId="0" fontId="8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2" borderId="1" xfId="0" applyFont="1" applyFill="1" applyBorder="1" applyAlignment="1"/>
    <xf numFmtId="0" fontId="10" fillId="2" borderId="2" xfId="0" applyFont="1" applyFill="1" applyBorder="1" applyAlignment="1"/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/>
    <xf numFmtId="2" fontId="0" fillId="0" borderId="5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0" xfId="0" applyFont="1" applyBorder="1"/>
    <xf numFmtId="0" fontId="0" fillId="0" borderId="11" xfId="0" applyFont="1" applyBorder="1"/>
    <xf numFmtId="2" fontId="0" fillId="0" borderId="11" xfId="0" applyNumberFormat="1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4" fillId="2" borderId="9" xfId="0" applyFont="1" applyFill="1" applyBorder="1"/>
    <xf numFmtId="0" fontId="4" fillId="2" borderId="9" xfId="0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5" xfId="0" applyFont="1" applyBorder="1"/>
    <xf numFmtId="0" fontId="14" fillId="0" borderId="4" xfId="2" applyFont="1" applyFill="1" applyBorder="1" applyAlignment="1">
      <alignment vertical="center" wrapText="1"/>
    </xf>
    <xf numFmtId="0" fontId="15" fillId="2" borderId="8" xfId="2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16" fillId="0" borderId="10" xfId="2" applyFont="1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1" fontId="17" fillId="0" borderId="11" xfId="2" applyNumberFormat="1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9" xfId="0" applyFont="1" applyBorder="1"/>
    <xf numFmtId="0" fontId="16" fillId="4" borderId="10" xfId="2" applyFont="1" applyFill="1" applyBorder="1" applyAlignment="1">
      <alignment vertical="center"/>
    </xf>
    <xf numFmtId="0" fontId="18" fillId="4" borderId="11" xfId="2" applyFont="1" applyFill="1" applyBorder="1" applyAlignment="1">
      <alignment horizontal="center" vertical="center" wrapText="1"/>
    </xf>
    <xf numFmtId="0" fontId="18" fillId="4" borderId="11" xfId="2" applyNumberFormat="1" applyFont="1" applyFill="1" applyBorder="1" applyAlignment="1">
      <alignment horizontal="right" vertical="center"/>
    </xf>
    <xf numFmtId="0" fontId="18" fillId="4" borderId="11" xfId="2" applyNumberFormat="1" applyFont="1" applyFill="1" applyBorder="1" applyAlignment="1">
      <alignment vertical="center"/>
    </xf>
    <xf numFmtId="1" fontId="18" fillId="4" borderId="11" xfId="2" applyNumberFormat="1" applyFont="1" applyFill="1" applyBorder="1" applyAlignment="1">
      <alignment horizontal="center" vertical="center"/>
    </xf>
    <xf numFmtId="2" fontId="18" fillId="4" borderId="11" xfId="2" applyNumberFormat="1" applyFont="1" applyFill="1" applyBorder="1" applyAlignment="1">
      <alignment horizontal="center" vertical="center"/>
    </xf>
    <xf numFmtId="2" fontId="18" fillId="4" borderId="16" xfId="2" applyNumberFormat="1" applyFont="1" applyFill="1" applyBorder="1" applyAlignment="1">
      <alignment horizontal="center" vertical="center"/>
    </xf>
    <xf numFmtId="0" fontId="17" fillId="0" borderId="8" xfId="3" applyFont="1" applyBorder="1" applyAlignment="1">
      <alignment horizontal="justify" vertical="center"/>
    </xf>
    <xf numFmtId="49" fontId="17" fillId="0" borderId="9" xfId="2" applyNumberFormat="1" applyFont="1" applyFill="1" applyBorder="1" applyAlignment="1">
      <alignment horizontal="center" vertical="center" wrapText="1" shrinkToFit="1"/>
    </xf>
    <xf numFmtId="4" fontId="18" fillId="3" borderId="9" xfId="2" applyNumberFormat="1" applyFont="1" applyFill="1" applyBorder="1" applyAlignment="1">
      <alignment vertical="center"/>
    </xf>
    <xf numFmtId="1" fontId="18" fillId="0" borderId="9" xfId="2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3" borderId="2" xfId="0" applyFill="1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5" fillId="0" borderId="20" xfId="0" applyFont="1" applyBorder="1"/>
    <xf numFmtId="0" fontId="5" fillId="0" borderId="19" xfId="0" applyFont="1" applyBorder="1"/>
    <xf numFmtId="0" fontId="3" fillId="0" borderId="9" xfId="0" applyFont="1" applyBorder="1" applyAlignment="1">
      <alignment horizontal="center"/>
    </xf>
    <xf numFmtId="0" fontId="0" fillId="2" borderId="0" xfId="0" applyFill="1"/>
    <xf numFmtId="4" fontId="6" fillId="0" borderId="11" xfId="1" applyNumberFormat="1" applyFont="1" applyBorder="1" applyAlignment="1">
      <alignment horizontal="center"/>
    </xf>
    <xf numFmtId="4" fontId="6" fillId="0" borderId="9" xfId="1" applyNumberFormat="1" applyFont="1" applyBorder="1" applyAlignment="1">
      <alignment horizontal="center"/>
    </xf>
    <xf numFmtId="4" fontId="6" fillId="0" borderId="16" xfId="1" applyNumberFormat="1" applyFont="1" applyBorder="1" applyAlignment="1">
      <alignment horizontal="center"/>
    </xf>
    <xf numFmtId="4" fontId="6" fillId="0" borderId="21" xfId="1" applyNumberFormat="1" applyFont="1" applyBorder="1" applyAlignment="1">
      <alignment horizontal="center"/>
    </xf>
    <xf numFmtId="0" fontId="6" fillId="2" borderId="4" xfId="0" applyFont="1" applyFill="1" applyBorder="1"/>
    <xf numFmtId="0" fontId="0" fillId="2" borderId="5" xfId="0" applyFont="1" applyFill="1" applyBorder="1"/>
    <xf numFmtId="2" fontId="6" fillId="2" borderId="5" xfId="0" applyNumberFormat="1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4" fillId="2" borderId="5" xfId="0" applyFont="1" applyFill="1" applyBorder="1"/>
    <xf numFmtId="0" fontId="10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3" fillId="0" borderId="4" xfId="0" applyFont="1" applyFill="1" applyBorder="1"/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15" fillId="2" borderId="4" xfId="2" applyFont="1" applyFill="1" applyBorder="1" applyAlignment="1">
      <alignment vertical="center"/>
    </xf>
    <xf numFmtId="0" fontId="14" fillId="0" borderId="4" xfId="2" applyFont="1" applyFill="1" applyBorder="1" applyAlignment="1">
      <alignment vertical="center"/>
    </xf>
    <xf numFmtId="0" fontId="4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4" fillId="0" borderId="4" xfId="2" applyFont="1" applyFill="1" applyBorder="1" applyAlignment="1">
      <alignment vertical="center" wrapText="1"/>
    </xf>
    <xf numFmtId="4" fontId="0" fillId="0" borderId="11" xfId="0" applyNumberFormat="1" applyFont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4" fontId="0" fillId="0" borderId="22" xfId="0" applyNumberFormat="1" applyFont="1" applyBorder="1" applyAlignment="1">
      <alignment horizontal="center"/>
    </xf>
    <xf numFmtId="4" fontId="0" fillId="2" borderId="5" xfId="0" applyNumberFormat="1" applyFont="1" applyFill="1" applyBorder="1" applyAlignment="1">
      <alignment horizontal="center"/>
    </xf>
    <xf numFmtId="4" fontId="0" fillId="2" borderId="22" xfId="0" applyNumberFormat="1" applyFont="1" applyFill="1" applyBorder="1" applyAlignment="1">
      <alignment horizontal="center"/>
    </xf>
    <xf numFmtId="4" fontId="4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4" fontId="0" fillId="2" borderId="21" xfId="0" applyNumberFormat="1" applyFont="1" applyFill="1" applyBorder="1" applyAlignment="1">
      <alignment horizontal="center"/>
    </xf>
    <xf numFmtId="4" fontId="0" fillId="0" borderId="6" xfId="0" applyNumberFormat="1" applyFont="1" applyBorder="1" applyAlignment="1">
      <alignment horizontal="center"/>
    </xf>
    <xf numFmtId="4" fontId="0" fillId="0" borderId="7" xfId="0" applyNumberFormat="1" applyFont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0" borderId="21" xfId="0" applyNumberFormat="1" applyFont="1" applyBorder="1" applyAlignment="1">
      <alignment horizontal="center"/>
    </xf>
    <xf numFmtId="0" fontId="16" fillId="0" borderId="8" xfId="2" applyFont="1" applyFill="1" applyBorder="1" applyAlignment="1">
      <alignment vertical="center" wrapText="1"/>
    </xf>
    <xf numFmtId="0" fontId="16" fillId="0" borderId="9" xfId="2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/>
    </xf>
    <xf numFmtId="3" fontId="17" fillId="0" borderId="9" xfId="2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/>
    <xf numFmtId="4" fontId="0" fillId="3" borderId="11" xfId="0" applyNumberFormat="1" applyFont="1" applyFill="1" applyBorder="1" applyAlignment="1">
      <alignment horizontal="center"/>
    </xf>
    <xf numFmtId="4" fontId="0" fillId="3" borderId="5" xfId="0" applyNumberFormat="1" applyFont="1" applyFill="1" applyBorder="1" applyAlignment="1">
      <alignment horizontal="center"/>
    </xf>
    <xf numFmtId="4" fontId="4" fillId="3" borderId="5" xfId="0" applyNumberFormat="1" applyFont="1" applyFill="1" applyBorder="1" applyAlignment="1">
      <alignment horizontal="center"/>
    </xf>
    <xf numFmtId="4" fontId="4" fillId="5" borderId="5" xfId="0" applyNumberFormat="1" applyFont="1" applyFill="1" applyBorder="1" applyAlignment="1">
      <alignment horizontal="center"/>
    </xf>
    <xf numFmtId="4" fontId="4" fillId="3" borderId="9" xfId="0" applyNumberFormat="1" applyFont="1" applyFill="1" applyBorder="1" applyAlignment="1">
      <alignment horizontal="center"/>
    </xf>
    <xf numFmtId="0" fontId="1" fillId="0" borderId="5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4" fillId="0" borderId="12" xfId="2" applyFont="1" applyFill="1" applyBorder="1" applyAlignment="1">
      <alignment horizontal="left" vertical="center" wrapText="1"/>
    </xf>
    <xf numFmtId="0" fontId="14" fillId="0" borderId="13" xfId="2" applyFont="1" applyFill="1" applyBorder="1" applyAlignment="1">
      <alignment horizontal="left" vertical="center" wrapText="1"/>
    </xf>
    <xf numFmtId="0" fontId="14" fillId="0" borderId="14" xfId="2" applyFont="1" applyFill="1" applyBorder="1" applyAlignment="1">
      <alignment horizontal="left" vertical="center" wrapText="1"/>
    </xf>
    <xf numFmtId="0" fontId="14" fillId="0" borderId="15" xfId="2" applyFont="1" applyFill="1" applyBorder="1" applyAlignment="1">
      <alignment horizontal="left" vertical="center" wrapText="1"/>
    </xf>
  </cellXfs>
  <cellStyles count="4">
    <cellStyle name="Čárka" xfId="1" builtinId="3"/>
    <cellStyle name="Normální" xfId="0" builtinId="0"/>
    <cellStyle name="normální 2" xfId="3"/>
    <cellStyle name="normální_POL.XLS" xfId="2"/>
  </cellStyles>
  <dxfs count="0"/>
  <tableStyles count="0" defaultTableStyle="TableStyleMedium2" defaultPivotStyle="PivotStyleLight16"/>
  <colors>
    <mruColors>
      <color rgb="FFFEFFC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pane ySplit="2" topLeftCell="A3" activePane="bottomLeft" state="frozen"/>
      <selection pane="bottomLeft" activeCell="D6" sqref="D6"/>
    </sheetView>
  </sheetViews>
  <sheetFormatPr defaultRowHeight="15" x14ac:dyDescent="0.25"/>
  <cols>
    <col min="1" max="1" width="40.5703125" customWidth="1"/>
    <col min="2" max="2" width="10.5703125" customWidth="1"/>
    <col min="3" max="3" width="7.42578125" customWidth="1"/>
    <col min="4" max="4" width="8" customWidth="1"/>
    <col min="5" max="5" width="6.7109375" customWidth="1"/>
    <col min="6" max="6" width="6.5703125" customWidth="1"/>
    <col min="7" max="7" width="8.140625" customWidth="1"/>
    <col min="8" max="8" width="6.140625" customWidth="1"/>
    <col min="9" max="9" width="6.85546875" customWidth="1"/>
    <col min="11" max="11" width="11.140625" customWidth="1"/>
  </cols>
  <sheetData>
    <row r="1" spans="1:11" ht="19.5" thickBot="1" x14ac:dyDescent="0.3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ht="45.75" thickBot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45</v>
      </c>
      <c r="F2" s="3" t="s">
        <v>5</v>
      </c>
      <c r="G2" s="3" t="s">
        <v>6</v>
      </c>
      <c r="H2" s="3" t="s">
        <v>61</v>
      </c>
      <c r="I2" s="3" t="s">
        <v>7</v>
      </c>
      <c r="J2" s="3" t="s">
        <v>8</v>
      </c>
      <c r="K2" s="4" t="s">
        <v>56</v>
      </c>
    </row>
    <row r="3" spans="1:11" ht="15.75" thickBot="1" x14ac:dyDescent="0.3">
      <c r="A3" s="106" t="s">
        <v>44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ht="18" thickBot="1" x14ac:dyDescent="0.3">
      <c r="A4" s="5" t="s">
        <v>9</v>
      </c>
      <c r="B4" s="6"/>
      <c r="C4" s="7" t="s">
        <v>10</v>
      </c>
      <c r="D4" s="7"/>
      <c r="E4" s="7"/>
      <c r="F4" s="7"/>
      <c r="G4" s="7"/>
      <c r="H4" s="7"/>
      <c r="I4" s="7"/>
      <c r="J4" s="7"/>
      <c r="K4" s="8"/>
    </row>
    <row r="5" spans="1:11" x14ac:dyDescent="0.25">
      <c r="A5" s="13" t="s">
        <v>11</v>
      </c>
      <c r="B5" s="14" t="s">
        <v>12</v>
      </c>
      <c r="C5" s="15">
        <v>23.14</v>
      </c>
      <c r="D5" s="99"/>
      <c r="E5" s="16" t="s">
        <v>13</v>
      </c>
      <c r="F5" s="16"/>
      <c r="G5" s="16"/>
      <c r="H5" s="16"/>
      <c r="I5" s="16"/>
      <c r="J5" s="77">
        <f>+C5*D5*52</f>
        <v>0</v>
      </c>
      <c r="K5" s="78">
        <f>J5*1.21</f>
        <v>0</v>
      </c>
    </row>
    <row r="6" spans="1:11" x14ac:dyDescent="0.25">
      <c r="A6" s="9" t="s">
        <v>14</v>
      </c>
      <c r="B6" s="10" t="s">
        <v>60</v>
      </c>
      <c r="C6" s="11">
        <v>17.2</v>
      </c>
      <c r="D6" s="100"/>
      <c r="E6" s="12"/>
      <c r="F6" s="12"/>
      <c r="G6" s="12"/>
      <c r="H6" s="12" t="s">
        <v>13</v>
      </c>
      <c r="I6" s="12"/>
      <c r="J6" s="79">
        <f>C6*D6*2</f>
        <v>0</v>
      </c>
      <c r="K6" s="80">
        <f t="shared" ref="K6:K41" si="0">J6*1.21</f>
        <v>0</v>
      </c>
    </row>
    <row r="7" spans="1:11" x14ac:dyDescent="0.25">
      <c r="A7" s="9" t="s">
        <v>15</v>
      </c>
      <c r="B7" s="10" t="s">
        <v>12</v>
      </c>
      <c r="C7" s="11">
        <v>6.94</v>
      </c>
      <c r="D7" s="100"/>
      <c r="E7" s="12" t="s">
        <v>13</v>
      </c>
      <c r="F7" s="12"/>
      <c r="G7" s="12"/>
      <c r="H7" s="12"/>
      <c r="I7" s="12"/>
      <c r="J7" s="79">
        <f>C7*D7*104</f>
        <v>0</v>
      </c>
      <c r="K7" s="80">
        <f t="shared" si="0"/>
        <v>0</v>
      </c>
    </row>
    <row r="8" spans="1:11" x14ac:dyDescent="0.25">
      <c r="A8" s="9" t="s">
        <v>16</v>
      </c>
      <c r="B8" s="10" t="s">
        <v>12</v>
      </c>
      <c r="C8" s="11">
        <v>26.63</v>
      </c>
      <c r="D8" s="100"/>
      <c r="E8" s="12" t="s">
        <v>13</v>
      </c>
      <c r="F8" s="12"/>
      <c r="G8" s="12"/>
      <c r="H8" s="12"/>
      <c r="I8" s="12"/>
      <c r="J8" s="79">
        <f t="shared" ref="J8:J11" si="1">C8*D8*104</f>
        <v>0</v>
      </c>
      <c r="K8" s="80">
        <f t="shared" si="0"/>
        <v>0</v>
      </c>
    </row>
    <row r="9" spans="1:11" x14ac:dyDescent="0.25">
      <c r="A9" s="9" t="s">
        <v>18</v>
      </c>
      <c r="B9" s="10" t="s">
        <v>12</v>
      </c>
      <c r="C9" s="11">
        <v>22.13</v>
      </c>
      <c r="D9" s="100"/>
      <c r="E9" s="12" t="s">
        <v>13</v>
      </c>
      <c r="F9" s="12"/>
      <c r="G9" s="12"/>
      <c r="H9" s="12"/>
      <c r="I9" s="12"/>
      <c r="J9" s="79">
        <f t="shared" si="1"/>
        <v>0</v>
      </c>
      <c r="K9" s="80">
        <f t="shared" si="0"/>
        <v>0</v>
      </c>
    </row>
    <row r="10" spans="1:11" x14ac:dyDescent="0.25">
      <c r="A10" s="9" t="s">
        <v>19</v>
      </c>
      <c r="B10" s="10" t="s">
        <v>12</v>
      </c>
      <c r="C10" s="11">
        <v>22.13</v>
      </c>
      <c r="D10" s="100"/>
      <c r="E10" s="12" t="s">
        <v>13</v>
      </c>
      <c r="F10" s="12"/>
      <c r="G10" s="12"/>
      <c r="H10" s="12"/>
      <c r="I10" s="12"/>
      <c r="J10" s="79">
        <f t="shared" si="1"/>
        <v>0</v>
      </c>
      <c r="K10" s="80">
        <f t="shared" si="0"/>
        <v>0</v>
      </c>
    </row>
    <row r="11" spans="1:11" x14ac:dyDescent="0.25">
      <c r="A11" s="9" t="s">
        <v>20</v>
      </c>
      <c r="B11" s="10" t="s">
        <v>12</v>
      </c>
      <c r="C11" s="11">
        <v>16.28</v>
      </c>
      <c r="D11" s="100"/>
      <c r="E11" s="12" t="s">
        <v>13</v>
      </c>
      <c r="F11" s="12"/>
      <c r="G11" s="12"/>
      <c r="H11" s="12"/>
      <c r="I11" s="12"/>
      <c r="J11" s="79">
        <f t="shared" si="1"/>
        <v>0</v>
      </c>
      <c r="K11" s="80">
        <f t="shared" si="0"/>
        <v>0</v>
      </c>
    </row>
    <row r="12" spans="1:11" x14ac:dyDescent="0.25">
      <c r="A12" s="9" t="s">
        <v>17</v>
      </c>
      <c r="B12" s="10" t="s">
        <v>12</v>
      </c>
      <c r="C12" s="11">
        <v>13.44</v>
      </c>
      <c r="D12" s="100"/>
      <c r="E12" s="12"/>
      <c r="F12" s="12"/>
      <c r="G12" s="12" t="s">
        <v>13</v>
      </c>
      <c r="H12" s="12"/>
      <c r="I12" s="12"/>
      <c r="J12" s="79">
        <f>C12*D12*12</f>
        <v>0</v>
      </c>
      <c r="K12" s="80">
        <f t="shared" si="0"/>
        <v>0</v>
      </c>
    </row>
    <row r="13" spans="1:11" x14ac:dyDescent="0.25">
      <c r="A13" s="9" t="s">
        <v>46</v>
      </c>
      <c r="B13" s="10" t="s">
        <v>12</v>
      </c>
      <c r="C13" s="11">
        <v>58.55</v>
      </c>
      <c r="D13" s="100"/>
      <c r="E13" s="12"/>
      <c r="F13" s="12"/>
      <c r="G13" s="12"/>
      <c r="H13" s="12" t="s">
        <v>13</v>
      </c>
      <c r="I13" s="12"/>
      <c r="J13" s="79">
        <f>C13*D13*2</f>
        <v>0</v>
      </c>
      <c r="K13" s="80">
        <f t="shared" si="0"/>
        <v>0</v>
      </c>
    </row>
    <row r="14" spans="1:11" x14ac:dyDescent="0.25">
      <c r="A14" s="9" t="s">
        <v>21</v>
      </c>
      <c r="B14" s="10"/>
      <c r="C14" s="11">
        <v>2.88</v>
      </c>
      <c r="D14" s="100"/>
      <c r="E14" s="12"/>
      <c r="F14" s="12" t="s">
        <v>13</v>
      </c>
      <c r="G14" s="12"/>
      <c r="H14" s="12"/>
      <c r="I14" s="12"/>
      <c r="J14" s="79">
        <f>C14*D14*52</f>
        <v>0</v>
      </c>
      <c r="K14" s="80">
        <f t="shared" si="0"/>
        <v>0</v>
      </c>
    </row>
    <row r="15" spans="1:11" ht="17.25" x14ac:dyDescent="0.25">
      <c r="A15" s="61" t="s">
        <v>22</v>
      </c>
      <c r="B15" s="62"/>
      <c r="C15" s="63" t="s">
        <v>23</v>
      </c>
      <c r="D15" s="81"/>
      <c r="E15" s="64"/>
      <c r="F15" s="64"/>
      <c r="G15" s="64"/>
      <c r="H15" s="64"/>
      <c r="I15" s="64"/>
      <c r="J15" s="81"/>
      <c r="K15" s="82"/>
    </row>
    <row r="16" spans="1:11" x14ac:dyDescent="0.25">
      <c r="A16" s="9" t="s">
        <v>47</v>
      </c>
      <c r="B16" s="10"/>
      <c r="C16" s="11">
        <v>118.17</v>
      </c>
      <c r="D16" s="100"/>
      <c r="E16" s="12"/>
      <c r="F16" s="12"/>
      <c r="G16" s="12"/>
      <c r="H16" s="12"/>
      <c r="I16" s="12" t="s">
        <v>13</v>
      </c>
      <c r="J16" s="79">
        <f>+C16*D16</f>
        <v>0</v>
      </c>
      <c r="K16" s="80">
        <f t="shared" si="0"/>
        <v>0</v>
      </c>
    </row>
    <row r="17" spans="1:11" ht="17.25" x14ac:dyDescent="0.25">
      <c r="A17" s="61" t="s">
        <v>24</v>
      </c>
      <c r="B17" s="65"/>
      <c r="C17" s="66" t="s">
        <v>10</v>
      </c>
      <c r="D17" s="83"/>
      <c r="E17" s="67"/>
      <c r="F17" s="67"/>
      <c r="G17" s="67"/>
      <c r="H17" s="67"/>
      <c r="I17" s="67"/>
      <c r="J17" s="83"/>
      <c r="K17" s="82"/>
    </row>
    <row r="18" spans="1:11" x14ac:dyDescent="0.25">
      <c r="A18" s="49" t="s">
        <v>48</v>
      </c>
      <c r="B18" s="23"/>
      <c r="C18" s="19">
        <v>10</v>
      </c>
      <c r="D18" s="101"/>
      <c r="E18" s="20"/>
      <c r="F18" s="50" t="s">
        <v>13</v>
      </c>
      <c r="G18" s="20"/>
      <c r="H18" s="20"/>
      <c r="I18" s="20"/>
      <c r="J18" s="79">
        <f>C18*D18*52</f>
        <v>0</v>
      </c>
      <c r="K18" s="80">
        <f t="shared" si="0"/>
        <v>0</v>
      </c>
    </row>
    <row r="19" spans="1:11" x14ac:dyDescent="0.25">
      <c r="A19" s="61" t="s">
        <v>25</v>
      </c>
      <c r="B19" s="65"/>
      <c r="C19" s="68" t="s">
        <v>26</v>
      </c>
      <c r="D19" s="83"/>
      <c r="E19" s="67"/>
      <c r="F19" s="67"/>
      <c r="G19" s="67"/>
      <c r="H19" s="67"/>
      <c r="I19" s="67"/>
      <c r="J19" s="83"/>
      <c r="K19" s="82"/>
    </row>
    <row r="20" spans="1:11" x14ac:dyDescent="0.25">
      <c r="A20" s="69" t="s">
        <v>49</v>
      </c>
      <c r="B20" s="23" t="s">
        <v>27</v>
      </c>
      <c r="C20" s="20">
        <v>1</v>
      </c>
      <c r="D20" s="101"/>
      <c r="E20" s="20"/>
      <c r="F20" s="20" t="s">
        <v>13</v>
      </c>
      <c r="G20" s="20"/>
      <c r="H20" s="20"/>
      <c r="I20" s="20"/>
      <c r="J20" s="79">
        <f>+C20*D20*52</f>
        <v>0</v>
      </c>
      <c r="K20" s="80">
        <f t="shared" si="0"/>
        <v>0</v>
      </c>
    </row>
    <row r="21" spans="1:11" x14ac:dyDescent="0.25">
      <c r="A21" s="22" t="s">
        <v>28</v>
      </c>
      <c r="B21" s="23" t="s">
        <v>29</v>
      </c>
      <c r="C21" s="20">
        <v>1</v>
      </c>
      <c r="D21" s="101"/>
      <c r="E21" s="20"/>
      <c r="F21" s="20" t="s">
        <v>13</v>
      </c>
      <c r="G21" s="20"/>
      <c r="H21" s="20"/>
      <c r="I21" s="20"/>
      <c r="J21" s="79">
        <f>+C21*D21*52</f>
        <v>0</v>
      </c>
      <c r="K21" s="80">
        <f t="shared" si="0"/>
        <v>0</v>
      </c>
    </row>
    <row r="22" spans="1:11" x14ac:dyDescent="0.25">
      <c r="A22" s="70" t="s">
        <v>51</v>
      </c>
      <c r="B22" s="71"/>
      <c r="C22" s="68" t="s">
        <v>26</v>
      </c>
      <c r="D22" s="84"/>
      <c r="E22" s="68"/>
      <c r="F22" s="68"/>
      <c r="G22" s="68"/>
      <c r="H22" s="68"/>
      <c r="I22" s="68"/>
      <c r="J22" s="84"/>
      <c r="K22" s="82"/>
    </row>
    <row r="23" spans="1:11" ht="30" x14ac:dyDescent="0.25">
      <c r="A23" s="24" t="s">
        <v>30</v>
      </c>
      <c r="B23" s="23" t="s">
        <v>29</v>
      </c>
      <c r="C23" s="20">
        <v>1</v>
      </c>
      <c r="D23" s="101"/>
      <c r="E23" s="20"/>
      <c r="F23" s="20"/>
      <c r="G23" s="20" t="s">
        <v>13</v>
      </c>
      <c r="H23" s="20"/>
      <c r="I23" s="20"/>
      <c r="J23" s="79">
        <f>+C23*D23*12</f>
        <v>0</v>
      </c>
      <c r="K23" s="80">
        <f t="shared" si="0"/>
        <v>0</v>
      </c>
    </row>
    <row r="24" spans="1:11" x14ac:dyDescent="0.25">
      <c r="A24" s="24" t="s">
        <v>65</v>
      </c>
      <c r="B24" s="23" t="s">
        <v>29</v>
      </c>
      <c r="C24" s="20">
        <v>1</v>
      </c>
      <c r="D24" s="101"/>
      <c r="E24" s="20"/>
      <c r="F24" s="20"/>
      <c r="G24" s="20"/>
      <c r="H24" s="96" t="s">
        <v>13</v>
      </c>
      <c r="I24" s="20"/>
      <c r="J24" s="79">
        <f>+C24*D24*2</f>
        <v>0</v>
      </c>
      <c r="K24" s="80">
        <f t="shared" si="0"/>
        <v>0</v>
      </c>
    </row>
    <row r="25" spans="1:11" x14ac:dyDescent="0.25">
      <c r="A25" s="72" t="s">
        <v>50</v>
      </c>
      <c r="B25" s="65"/>
      <c r="C25" s="68" t="s">
        <v>26</v>
      </c>
      <c r="D25" s="83"/>
      <c r="E25" s="67"/>
      <c r="F25" s="67"/>
      <c r="G25" s="67"/>
      <c r="H25" s="67"/>
      <c r="I25" s="67"/>
      <c r="J25" s="83"/>
      <c r="K25" s="82"/>
    </row>
    <row r="26" spans="1:11" ht="17.25" x14ac:dyDescent="0.25">
      <c r="A26" s="73" t="s">
        <v>52</v>
      </c>
      <c r="B26" s="98" t="s">
        <v>67</v>
      </c>
      <c r="C26" s="97">
        <v>1</v>
      </c>
      <c r="D26" s="101"/>
      <c r="E26" s="74"/>
      <c r="F26" s="74"/>
      <c r="G26" s="75" t="s">
        <v>13</v>
      </c>
      <c r="H26" s="74"/>
      <c r="I26" s="74"/>
      <c r="J26" s="85">
        <f>C26*D26*12</f>
        <v>0</v>
      </c>
      <c r="K26" s="80">
        <f t="shared" si="0"/>
        <v>0</v>
      </c>
    </row>
    <row r="27" spans="1:11" x14ac:dyDescent="0.25">
      <c r="A27" s="24" t="s">
        <v>66</v>
      </c>
      <c r="B27" s="23"/>
      <c r="C27" s="20">
        <v>4</v>
      </c>
      <c r="D27" s="101"/>
      <c r="E27" s="20"/>
      <c r="F27" s="20"/>
      <c r="G27" s="20"/>
      <c r="H27" s="20" t="s">
        <v>13</v>
      </c>
      <c r="I27" s="20"/>
      <c r="J27" s="79">
        <f>+C27*D27*2</f>
        <v>0</v>
      </c>
      <c r="K27" s="80">
        <f t="shared" si="0"/>
        <v>0</v>
      </c>
    </row>
    <row r="28" spans="1:11" x14ac:dyDescent="0.25">
      <c r="A28" s="24" t="s">
        <v>31</v>
      </c>
      <c r="B28" s="23"/>
      <c r="C28" s="20">
        <v>23</v>
      </c>
      <c r="D28" s="102"/>
      <c r="E28" s="20"/>
      <c r="F28" s="20"/>
      <c r="G28" s="20"/>
      <c r="H28" s="20"/>
      <c r="I28" s="20" t="s">
        <v>13</v>
      </c>
      <c r="J28" s="79">
        <f>+C28*D28</f>
        <v>0</v>
      </c>
      <c r="K28" s="80">
        <f t="shared" si="0"/>
        <v>0</v>
      </c>
    </row>
    <row r="29" spans="1:11" x14ac:dyDescent="0.25">
      <c r="A29" s="24" t="s">
        <v>32</v>
      </c>
      <c r="B29" s="23"/>
      <c r="C29" s="20">
        <v>16</v>
      </c>
      <c r="D29" s="101"/>
      <c r="E29" s="20"/>
      <c r="F29" s="20"/>
      <c r="G29" s="20"/>
      <c r="H29" s="20"/>
      <c r="I29" s="20" t="s">
        <v>13</v>
      </c>
      <c r="J29" s="79">
        <f>+C29*D29</f>
        <v>0</v>
      </c>
      <c r="K29" s="80">
        <f t="shared" si="0"/>
        <v>0</v>
      </c>
    </row>
    <row r="30" spans="1:11" x14ac:dyDescent="0.25">
      <c r="A30" s="24" t="s">
        <v>33</v>
      </c>
      <c r="B30" s="23"/>
      <c r="C30" s="20">
        <v>1</v>
      </c>
      <c r="D30" s="101"/>
      <c r="E30" s="20"/>
      <c r="F30" s="20"/>
      <c r="G30" s="20"/>
      <c r="H30" s="20" t="s">
        <v>13</v>
      </c>
      <c r="I30" s="20"/>
      <c r="J30" s="79">
        <f>+C30*D30*2</f>
        <v>0</v>
      </c>
      <c r="K30" s="80">
        <f t="shared" si="0"/>
        <v>0</v>
      </c>
    </row>
    <row r="31" spans="1:11" x14ac:dyDescent="0.25">
      <c r="A31" s="24" t="s">
        <v>53</v>
      </c>
      <c r="B31" s="23"/>
      <c r="C31" s="20">
        <v>5</v>
      </c>
      <c r="D31" s="101"/>
      <c r="E31" s="20"/>
      <c r="F31" s="20"/>
      <c r="G31" s="20"/>
      <c r="H31" s="20"/>
      <c r="I31" s="20" t="s">
        <v>13</v>
      </c>
      <c r="J31" s="79">
        <f>+C31*D31</f>
        <v>0</v>
      </c>
      <c r="K31" s="80">
        <f t="shared" si="0"/>
        <v>0</v>
      </c>
    </row>
    <row r="32" spans="1:11" x14ac:dyDescent="0.25">
      <c r="A32" s="24" t="s">
        <v>69</v>
      </c>
      <c r="B32" s="104" t="s">
        <v>68</v>
      </c>
      <c r="C32" s="20">
        <v>1</v>
      </c>
      <c r="D32" s="101"/>
      <c r="E32" s="20"/>
      <c r="F32" s="20"/>
      <c r="G32" s="20" t="s">
        <v>13</v>
      </c>
      <c r="H32" s="20"/>
      <c r="I32" s="20"/>
      <c r="J32" s="79">
        <f>+C32*D32*12</f>
        <v>0</v>
      </c>
      <c r="K32" s="80">
        <f t="shared" si="0"/>
        <v>0</v>
      </c>
    </row>
    <row r="33" spans="1:14" x14ac:dyDescent="0.25">
      <c r="A33" s="24" t="s">
        <v>34</v>
      </c>
      <c r="B33" s="23"/>
      <c r="C33" s="20">
        <v>1</v>
      </c>
      <c r="D33" s="101"/>
      <c r="E33" s="20"/>
      <c r="F33" s="20"/>
      <c r="G33" s="20" t="s">
        <v>13</v>
      </c>
      <c r="H33" s="20"/>
      <c r="I33" s="20"/>
      <c r="J33" s="79">
        <f>+C33*D33*12</f>
        <v>0</v>
      </c>
      <c r="K33" s="80">
        <f t="shared" si="0"/>
        <v>0</v>
      </c>
    </row>
    <row r="34" spans="1:14" x14ac:dyDescent="0.25">
      <c r="A34" s="76" t="s">
        <v>35</v>
      </c>
      <c r="B34" s="23" t="s">
        <v>36</v>
      </c>
      <c r="C34" s="20">
        <v>1</v>
      </c>
      <c r="D34" s="101"/>
      <c r="E34" s="20"/>
      <c r="F34" s="20"/>
      <c r="G34" s="20"/>
      <c r="H34" s="20" t="s">
        <v>13</v>
      </c>
      <c r="I34" s="20"/>
      <c r="J34" s="79">
        <f>+C34*D34*2</f>
        <v>0</v>
      </c>
      <c r="K34" s="80">
        <f t="shared" si="0"/>
        <v>0</v>
      </c>
    </row>
    <row r="35" spans="1:14" x14ac:dyDescent="0.25">
      <c r="A35" s="76" t="s">
        <v>37</v>
      </c>
      <c r="B35" s="23" t="s">
        <v>38</v>
      </c>
      <c r="C35" s="20">
        <v>1</v>
      </c>
      <c r="D35" s="101"/>
      <c r="E35" s="20"/>
      <c r="F35" s="20"/>
      <c r="G35" s="20"/>
      <c r="H35" s="20" t="s">
        <v>13</v>
      </c>
      <c r="I35" s="20"/>
      <c r="J35" s="79">
        <f>+C35*D35*2</f>
        <v>0</v>
      </c>
      <c r="K35" s="80">
        <f t="shared" si="0"/>
        <v>0</v>
      </c>
    </row>
    <row r="36" spans="1:14" x14ac:dyDescent="0.25">
      <c r="A36" s="76" t="s">
        <v>39</v>
      </c>
      <c r="B36" s="23" t="s">
        <v>40</v>
      </c>
      <c r="C36" s="20">
        <v>1</v>
      </c>
      <c r="D36" s="101"/>
      <c r="E36" s="20"/>
      <c r="F36" s="20"/>
      <c r="G36" s="20"/>
      <c r="H36" s="20" t="s">
        <v>13</v>
      </c>
      <c r="I36" s="20"/>
      <c r="J36" s="79">
        <f>+C36*D36*2</f>
        <v>0</v>
      </c>
      <c r="K36" s="80">
        <f t="shared" si="0"/>
        <v>0</v>
      </c>
    </row>
    <row r="37" spans="1:14" x14ac:dyDescent="0.25">
      <c r="A37" s="24" t="s">
        <v>54</v>
      </c>
      <c r="B37" s="23"/>
      <c r="C37" s="20">
        <v>1</v>
      </c>
      <c r="D37" s="101"/>
      <c r="E37" s="20"/>
      <c r="F37" s="20" t="s">
        <v>13</v>
      </c>
      <c r="G37" s="20"/>
      <c r="H37" s="20"/>
      <c r="I37" s="20"/>
      <c r="J37" s="79">
        <f>+C37*D37*52</f>
        <v>0</v>
      </c>
      <c r="K37" s="80">
        <f t="shared" si="0"/>
        <v>0</v>
      </c>
    </row>
    <row r="38" spans="1:14" x14ac:dyDescent="0.25">
      <c r="A38" s="24" t="s">
        <v>55</v>
      </c>
      <c r="B38" s="23"/>
      <c r="C38" s="20">
        <v>1</v>
      </c>
      <c r="D38" s="101"/>
      <c r="E38" s="20"/>
      <c r="F38" s="20"/>
      <c r="G38" s="20"/>
      <c r="H38" s="20"/>
      <c r="I38" s="20" t="s">
        <v>13</v>
      </c>
      <c r="J38" s="79">
        <f>+C38*D38*1</f>
        <v>0</v>
      </c>
      <c r="K38" s="80">
        <f t="shared" si="0"/>
        <v>0</v>
      </c>
    </row>
    <row r="39" spans="1:14" ht="15.75" thickBot="1" x14ac:dyDescent="0.3">
      <c r="A39" s="25" t="s">
        <v>57</v>
      </c>
      <c r="B39" s="17"/>
      <c r="C39" s="21" t="s">
        <v>26</v>
      </c>
      <c r="D39" s="86"/>
      <c r="E39" s="18"/>
      <c r="F39" s="18"/>
      <c r="G39" s="18"/>
      <c r="H39" s="18"/>
      <c r="I39" s="18"/>
      <c r="J39" s="86"/>
      <c r="K39" s="87"/>
    </row>
    <row r="40" spans="1:14" x14ac:dyDescent="0.25">
      <c r="A40" s="107" t="s">
        <v>58</v>
      </c>
      <c r="B40" s="108"/>
      <c r="C40" s="20">
        <v>1</v>
      </c>
      <c r="D40" s="101"/>
      <c r="E40" s="20"/>
      <c r="F40" s="50" t="s">
        <v>13</v>
      </c>
      <c r="G40" s="20"/>
      <c r="H40" s="20"/>
      <c r="I40" s="51"/>
      <c r="J40" s="88">
        <f>+C40*D40*52</f>
        <v>0</v>
      </c>
      <c r="K40" s="89">
        <f t="shared" si="0"/>
        <v>0</v>
      </c>
    </row>
    <row r="41" spans="1:14" ht="15.75" thickBot="1" x14ac:dyDescent="0.3">
      <c r="A41" s="109" t="s">
        <v>59</v>
      </c>
      <c r="B41" s="110"/>
      <c r="C41" s="26">
        <v>1</v>
      </c>
      <c r="D41" s="103"/>
      <c r="E41" s="26"/>
      <c r="F41" s="26"/>
      <c r="G41" s="26"/>
      <c r="H41" s="55" t="s">
        <v>13</v>
      </c>
      <c r="I41" s="52"/>
      <c r="J41" s="90">
        <f>C41*D41*2</f>
        <v>0</v>
      </c>
      <c r="K41" s="91">
        <f t="shared" si="0"/>
        <v>0</v>
      </c>
      <c r="N41" s="56"/>
    </row>
    <row r="42" spans="1:14" x14ac:dyDescent="0.25">
      <c r="A42" s="27" t="s">
        <v>63</v>
      </c>
      <c r="B42" s="28"/>
      <c r="C42" s="28"/>
      <c r="D42" s="94"/>
      <c r="E42" s="29"/>
      <c r="F42" s="29"/>
      <c r="G42" s="29"/>
      <c r="H42" s="30"/>
      <c r="I42" s="53"/>
      <c r="J42" s="57">
        <f>SUM(J5:J41)</f>
        <v>0</v>
      </c>
      <c r="K42" s="59">
        <f>SUM(K5:K41)</f>
        <v>0</v>
      </c>
    </row>
    <row r="43" spans="1:14" ht="15.75" thickBot="1" x14ac:dyDescent="0.3">
      <c r="A43" s="92" t="s">
        <v>62</v>
      </c>
      <c r="B43" s="93"/>
      <c r="C43" s="93"/>
      <c r="D43" s="93"/>
      <c r="E43" s="93"/>
      <c r="F43" s="93"/>
      <c r="G43" s="93"/>
      <c r="H43" s="31"/>
      <c r="I43" s="54"/>
      <c r="J43" s="58">
        <f>+J42/12</f>
        <v>0</v>
      </c>
      <c r="K43" s="60">
        <f>K42/12</f>
        <v>0</v>
      </c>
    </row>
    <row r="44" spans="1:14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4" x14ac:dyDescent="0.25">
      <c r="A45" s="32" t="s">
        <v>41</v>
      </c>
      <c r="B45" s="33"/>
      <c r="C45" s="34"/>
      <c r="D45" s="35"/>
      <c r="E45" s="36"/>
      <c r="F45" s="36"/>
      <c r="G45" s="36"/>
      <c r="H45" s="36"/>
      <c r="I45" s="36"/>
      <c r="J45" s="37"/>
      <c r="K45" s="38"/>
    </row>
    <row r="46" spans="1:14" ht="30.75" thickBot="1" x14ac:dyDescent="0.3">
      <c r="A46" s="39" t="s">
        <v>64</v>
      </c>
      <c r="B46" s="40" t="s">
        <v>12</v>
      </c>
      <c r="C46" s="95">
        <v>1</v>
      </c>
      <c r="D46" s="41"/>
      <c r="E46" s="42"/>
      <c r="F46" s="42"/>
      <c r="G46" s="42"/>
      <c r="H46" s="42"/>
      <c r="I46" s="42"/>
      <c r="J46" s="26"/>
      <c r="K46" s="43"/>
    </row>
    <row r="47" spans="1:14" ht="45.75" thickBot="1" x14ac:dyDescent="0.3">
      <c r="A47" s="44" t="s">
        <v>42</v>
      </c>
      <c r="B47" s="45" t="s">
        <v>43</v>
      </c>
      <c r="C47" s="95">
        <v>1</v>
      </c>
      <c r="D47" s="46"/>
      <c r="E47" s="47"/>
      <c r="F47" s="47"/>
      <c r="G47" s="47"/>
      <c r="H47" s="47"/>
      <c r="I47" s="47"/>
      <c r="J47" s="47"/>
      <c r="K47" s="48"/>
    </row>
  </sheetData>
  <sheetProtection sheet="1" objects="1" scenarios="1"/>
  <protectedRanges>
    <protectedRange sqref="D5:D14 D16 D18 D20 D21 D23 D24 D26:D38 D40 D41 D46 D47" name="Oblast2"/>
  </protectedRanges>
  <mergeCells count="4">
    <mergeCell ref="A1:K1"/>
    <mergeCell ref="A3:K3"/>
    <mergeCell ref="A40:B40"/>
    <mergeCell ref="A41:B41"/>
  </mergeCells>
  <pageMargins left="0.7" right="0.7" top="0.75" bottom="0.75" header="0.3" footer="0.3"/>
  <pageSetup paperSize="9" orientation="portrait" r:id="rId1"/>
  <ignoredErrors>
    <ignoredError sqref="J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2024-11-22T09:57:04Z</dcterms:modified>
</cp:coreProperties>
</file>